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5" i="1"/>
  <c r="D14"/>
  <c r="D12"/>
  <c r="D6"/>
  <c r="D7"/>
  <c r="D3"/>
  <c r="C14"/>
  <c r="C12"/>
  <c r="C6"/>
  <c r="C3"/>
  <c r="F15"/>
  <c r="I14"/>
  <c r="I12"/>
  <c r="I6"/>
  <c r="I3"/>
  <c r="H14"/>
  <c r="H12"/>
  <c r="H6"/>
  <c r="H7"/>
  <c r="H3"/>
  <c r="G12"/>
  <c r="G14"/>
  <c r="G6"/>
  <c r="G7"/>
  <c r="G3"/>
  <c r="F6"/>
  <c r="F7"/>
  <c r="F3"/>
  <c r="F12" s="1"/>
  <c r="F14" s="1"/>
  <c r="E7"/>
  <c r="E6" s="1"/>
  <c r="E3"/>
  <c r="J6"/>
  <c r="J3"/>
  <c r="J12" l="1"/>
  <c r="J14" s="1"/>
  <c r="E12"/>
  <c r="E14" s="1"/>
</calcChain>
</file>

<file path=xl/sharedStrings.xml><?xml version="1.0" encoding="utf-8"?>
<sst xmlns="http://schemas.openxmlformats.org/spreadsheetml/2006/main" count="45" uniqueCount="31">
  <si>
    <t>Strukturální akcie</t>
  </si>
  <si>
    <t>Strukturální fondy</t>
  </si>
  <si>
    <t>Fond soudržnosti</t>
  </si>
  <si>
    <t>Zemědělství</t>
  </si>
  <si>
    <t>II. pilíř(rozvoj venkova)</t>
  </si>
  <si>
    <t>I. pilíř 
(přímé platby, tržní a veterinární opatření)</t>
  </si>
  <si>
    <t>Předvstupní nástroje</t>
  </si>
  <si>
    <t>Celkové příjmy z rozpočtu EU</t>
  </si>
  <si>
    <t>Celkové platby do rozpočtu EU</t>
  </si>
  <si>
    <t>1.1-30.6.2011</t>
  </si>
  <si>
    <t>mil Kč</t>
  </si>
  <si>
    <t>Kompenzace</t>
  </si>
  <si>
    <r>
      <t xml:space="preserve">Vnitřní politiky 
</t>
    </r>
    <r>
      <rPr>
        <sz val="11"/>
        <color theme="1"/>
        <rFont val="Calibri"/>
        <family val="2"/>
        <charset val="238"/>
        <scheme val="minor"/>
      </rPr>
      <t>(transition facility, komunitární programy)</t>
    </r>
  </si>
  <si>
    <t>---</t>
  </si>
  <si>
    <t>Čistá pozice ČR kumulativně</t>
  </si>
  <si>
    <t>Čistá pozice ČR vůči rozpočtu EU</t>
  </si>
  <si>
    <t>zdroj: MF ČR</t>
  </si>
  <si>
    <t>Celková alokace</t>
  </si>
  <si>
    <t>Proplaceno příjemcům</t>
  </si>
  <si>
    <t>Certifikováno</t>
  </si>
  <si>
    <t>zdroj NOK MMR říjen 2011</t>
  </si>
  <si>
    <t>mld. Kč</t>
  </si>
  <si>
    <t>mld.Kč</t>
  </si>
  <si>
    <t>Stav čerpání  SF/FS za období 2007-2011 k 3.listopadu 2011</t>
  </si>
  <si>
    <t>* čerpání obdobně u předvstupních fondů probíhá i v následujícím období</t>
  </si>
  <si>
    <t>tis EUR</t>
  </si>
  <si>
    <t xml:space="preserve">Stav čerpání  SF/FS za období 2004-2006 k 31.prosinci 2007* </t>
  </si>
  <si>
    <t xml:space="preserve">zdroj MF </t>
  </si>
  <si>
    <t>Stav čerpání fondů EU k 4.říjnu 2010</t>
  </si>
  <si>
    <t>Vyčerpáno</t>
  </si>
  <si>
    <t>zdroj MMR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</si>
</sst>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4" xfId="0" applyFont="1" applyBorder="1"/>
    <xf numFmtId="0" fontId="0" fillId="0" borderId="4" xfId="0" applyFont="1" applyBorder="1" applyAlignment="1">
      <alignment wrapText="1"/>
    </xf>
    <xf numFmtId="4" fontId="0" fillId="0" borderId="0" xfId="0" applyNumberFormat="1" applyBorder="1"/>
    <xf numFmtId="4" fontId="0" fillId="0" borderId="5" xfId="0" applyNumberFormat="1" applyBorder="1"/>
    <xf numFmtId="0" fontId="1" fillId="0" borderId="4" xfId="0" applyFont="1" applyBorder="1"/>
    <xf numFmtId="4" fontId="1" fillId="0" borderId="0" xfId="0" applyNumberFormat="1" applyFont="1" applyBorder="1"/>
    <xf numFmtId="4" fontId="1" fillId="0" borderId="5" xfId="0" applyNumberFormat="1" applyFont="1" applyBorder="1"/>
    <xf numFmtId="0" fontId="1" fillId="2" borderId="6" xfId="0" applyFont="1" applyFill="1" applyBorder="1"/>
    <xf numFmtId="4" fontId="0" fillId="0" borderId="5" xfId="0" applyNumberFormat="1" applyFont="1" applyBorder="1"/>
    <xf numFmtId="4" fontId="0" fillId="0" borderId="0" xfId="0" applyNumberFormat="1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1" fillId="0" borderId="4" xfId="0" applyFont="1" applyBorder="1" applyAlignment="1">
      <alignment wrapText="1"/>
    </xf>
    <xf numFmtId="4" fontId="1" fillId="0" borderId="0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0" fontId="1" fillId="0" borderId="1" xfId="0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0" fontId="1" fillId="0" borderId="6" xfId="0" applyFont="1" applyBorder="1"/>
    <xf numFmtId="4" fontId="1" fillId="0" borderId="7" xfId="0" applyNumberFormat="1" applyFont="1" applyBorder="1"/>
    <xf numFmtId="4" fontId="1" fillId="0" borderId="8" xfId="0" applyNumberFormat="1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Font="1" applyBorder="1"/>
    <xf numFmtId="4" fontId="0" fillId="0" borderId="13" xfId="0" applyNumberFormat="1" applyBorder="1"/>
    <xf numFmtId="4" fontId="0" fillId="0" borderId="14" xfId="0" applyNumberFormat="1" applyBorder="1"/>
    <xf numFmtId="4" fontId="1" fillId="0" borderId="0" xfId="0" quotePrefix="1" applyNumberFormat="1" applyFont="1" applyBorder="1" applyAlignment="1">
      <alignment horizontal="center"/>
    </xf>
    <xf numFmtId="4" fontId="1" fillId="0" borderId="8" xfId="0" quotePrefix="1" applyNumberFormat="1" applyFont="1" applyBorder="1" applyAlignment="1">
      <alignment horizontal="center"/>
    </xf>
    <xf numFmtId="0" fontId="1" fillId="2" borderId="1" xfId="0" applyFont="1" applyFill="1" applyBorder="1"/>
    <xf numFmtId="4" fontId="1" fillId="0" borderId="4" xfId="0" applyNumberFormat="1" applyFont="1" applyBorder="1"/>
    <xf numFmtId="4" fontId="0" fillId="0" borderId="4" xfId="0" applyNumberFormat="1" applyBorder="1"/>
    <xf numFmtId="4" fontId="0" fillId="0" borderId="12" xfId="0" applyNumberFormat="1" applyBorder="1"/>
    <xf numFmtId="4" fontId="0" fillId="0" borderId="4" xfId="0" applyNumberForma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1" xfId="0" applyNumberFormat="1" applyFont="1" applyBorder="1"/>
    <xf numFmtId="4" fontId="1" fillId="0" borderId="6" xfId="0" applyNumberFormat="1" applyFont="1" applyBorder="1"/>
    <xf numFmtId="4" fontId="1" fillId="2" borderId="18" xfId="0" applyNumberFormat="1" applyFont="1" applyFill="1" applyBorder="1"/>
    <xf numFmtId="4" fontId="1" fillId="2" borderId="19" xfId="0" applyNumberFormat="1" applyFont="1" applyFill="1" applyBorder="1"/>
    <xf numFmtId="4" fontId="1" fillId="2" borderId="20" xfId="0" applyNumberFormat="1" applyFont="1" applyFill="1" applyBorder="1"/>
    <xf numFmtId="0" fontId="2" fillId="0" borderId="2" xfId="0" applyFont="1" applyFill="1" applyBorder="1"/>
    <xf numFmtId="4" fontId="1" fillId="0" borderId="5" xfId="0" quotePrefix="1" applyNumberFormat="1" applyFont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3" fontId="0" fillId="0" borderId="7" xfId="0" applyNumberFormat="1" applyBorder="1"/>
    <xf numFmtId="3" fontId="0" fillId="0" borderId="0" xfId="0" applyNumberFormat="1" applyBorder="1"/>
    <xf numFmtId="3" fontId="0" fillId="0" borderId="2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4"/>
  <sheetViews>
    <sheetView tabSelected="1" workbookViewId="0">
      <selection activeCell="B15" sqref="B15"/>
    </sheetView>
  </sheetViews>
  <sheetFormatPr defaultRowHeight="15"/>
  <cols>
    <col min="1" max="1" width="4" customWidth="1"/>
    <col min="2" max="2" width="39.7109375" customWidth="1"/>
    <col min="3" max="8" width="10.140625" bestFit="1" customWidth="1"/>
    <col min="9" max="9" width="10.140625" customWidth="1"/>
    <col min="10" max="10" width="13.140625" bestFit="1" customWidth="1"/>
  </cols>
  <sheetData>
    <row r="1" spans="2:10" ht="15.75" thickBot="1"/>
    <row r="2" spans="2:10" ht="15.75" thickBot="1">
      <c r="B2" s="21" t="s">
        <v>10</v>
      </c>
      <c r="C2" s="21">
        <v>2004</v>
      </c>
      <c r="D2" s="22">
        <v>2005</v>
      </c>
      <c r="E2" s="23">
        <v>2006</v>
      </c>
      <c r="F2" s="22">
        <v>2007</v>
      </c>
      <c r="G2" s="22">
        <v>2008</v>
      </c>
      <c r="H2" s="22">
        <v>2009</v>
      </c>
      <c r="I2" s="22">
        <v>2010</v>
      </c>
      <c r="J2" s="23" t="s">
        <v>9</v>
      </c>
    </row>
    <row r="3" spans="2:10" ht="15.75">
      <c r="B3" s="5" t="s">
        <v>0</v>
      </c>
      <c r="C3" s="30">
        <f t="shared" ref="C3:J3" si="0">C4+C5</f>
        <v>6190.0999999999995</v>
      </c>
      <c r="D3" s="6">
        <f t="shared" si="0"/>
        <v>6788.5</v>
      </c>
      <c r="E3" s="7">
        <f t="shared" si="0"/>
        <v>13300.3</v>
      </c>
      <c r="F3" s="6">
        <f t="shared" si="0"/>
        <v>27617.599999999999</v>
      </c>
      <c r="G3" s="6">
        <f t="shared" si="0"/>
        <v>41905.75</v>
      </c>
      <c r="H3" s="6">
        <f t="shared" si="0"/>
        <v>51907.29</v>
      </c>
      <c r="I3" s="6">
        <f t="shared" si="0"/>
        <v>55457.350000000006</v>
      </c>
      <c r="J3" s="7">
        <f t="shared" si="0"/>
        <v>13410.679999999998</v>
      </c>
    </row>
    <row r="4" spans="2:10">
      <c r="B4" s="1" t="s">
        <v>1</v>
      </c>
      <c r="C4" s="31">
        <v>5172.7</v>
      </c>
      <c r="D4" s="3">
        <v>4412.3999999999996</v>
      </c>
      <c r="E4" s="4">
        <v>7163.4</v>
      </c>
      <c r="F4" s="3">
        <v>21168.5</v>
      </c>
      <c r="G4" s="3">
        <v>27054.44</v>
      </c>
      <c r="H4" s="3">
        <v>32764.59</v>
      </c>
      <c r="I4" s="3">
        <v>40619.410000000003</v>
      </c>
      <c r="J4" s="9">
        <v>12547.21</v>
      </c>
    </row>
    <row r="5" spans="2:10">
      <c r="B5" s="24" t="s">
        <v>2</v>
      </c>
      <c r="C5" s="32">
        <v>1017.4</v>
      </c>
      <c r="D5" s="25">
        <v>2376.1</v>
      </c>
      <c r="E5" s="26">
        <v>6136.9</v>
      </c>
      <c r="F5" s="25">
        <v>6449.1</v>
      </c>
      <c r="G5" s="25">
        <v>14851.31</v>
      </c>
      <c r="H5" s="25">
        <v>19142.7</v>
      </c>
      <c r="I5" s="25">
        <v>14837.94</v>
      </c>
      <c r="J5" s="26">
        <v>863.47</v>
      </c>
    </row>
    <row r="6" spans="2:10" ht="15.75">
      <c r="B6" s="5" t="s">
        <v>3</v>
      </c>
      <c r="C6" s="30">
        <f>C7+C8</f>
        <v>2813.7000000000003</v>
      </c>
      <c r="D6" s="6">
        <f>D7+D8</f>
        <v>12739.3</v>
      </c>
      <c r="E6" s="7">
        <f>E7+E8</f>
        <v>14251</v>
      </c>
      <c r="F6" s="6">
        <f>F7+F8-0.1</f>
        <v>19219.599999999999</v>
      </c>
      <c r="G6" s="6">
        <f>G7+G8</f>
        <v>14571.149999999998</v>
      </c>
      <c r="H6" s="6">
        <f>H7+H8</f>
        <v>23166.959999999999</v>
      </c>
      <c r="I6" s="6">
        <f>I7+I8</f>
        <v>26353.33</v>
      </c>
      <c r="J6" s="7">
        <f>J7+J8</f>
        <v>23471.8</v>
      </c>
    </row>
    <row r="7" spans="2:10" ht="31.5" customHeight="1">
      <c r="B7" s="2" t="s">
        <v>5</v>
      </c>
      <c r="C7" s="33">
        <v>147.30000000000001</v>
      </c>
      <c r="D7" s="10">
        <f>6329.5+2048.8+21.8</f>
        <v>8400.0999999999985</v>
      </c>
      <c r="E7" s="11">
        <f>7239.2+1824.5+205.4</f>
        <v>9269.1</v>
      </c>
      <c r="F7" s="10">
        <f>8919.9+1799+50</f>
        <v>10768.9</v>
      </c>
      <c r="G7" s="10">
        <f>8430.97+707.85+81.72+47.33</f>
        <v>9267.869999999999</v>
      </c>
      <c r="H7" s="10">
        <f>13469.16</f>
        <v>13469.16</v>
      </c>
      <c r="I7" s="10">
        <v>15109.97</v>
      </c>
      <c r="J7" s="11">
        <v>15741.47</v>
      </c>
    </row>
    <row r="8" spans="2:10">
      <c r="B8" s="24" t="s">
        <v>4</v>
      </c>
      <c r="C8" s="32">
        <v>2666.4</v>
      </c>
      <c r="D8" s="25">
        <v>4339.2</v>
      </c>
      <c r="E8" s="26">
        <v>4981.8999999999996</v>
      </c>
      <c r="F8" s="25">
        <v>8450.7999999999993</v>
      </c>
      <c r="G8" s="25">
        <v>5303.28</v>
      </c>
      <c r="H8" s="25">
        <v>9697.7999999999993</v>
      </c>
      <c r="I8" s="25">
        <v>11243.36</v>
      </c>
      <c r="J8" s="26">
        <v>7730.33</v>
      </c>
    </row>
    <row r="9" spans="2:10" ht="15.75">
      <c r="B9" s="5" t="s">
        <v>6</v>
      </c>
      <c r="C9" s="30">
        <v>4960</v>
      </c>
      <c r="D9" s="6">
        <v>2309.8000000000002</v>
      </c>
      <c r="E9" s="7">
        <v>2568.1</v>
      </c>
      <c r="F9" s="6">
        <v>546.1</v>
      </c>
      <c r="G9" s="6">
        <v>610.58000000000004</v>
      </c>
      <c r="H9" s="6">
        <v>772.14</v>
      </c>
      <c r="I9" s="6">
        <v>579.76</v>
      </c>
      <c r="J9" s="7">
        <v>-8.0399999999999991</v>
      </c>
    </row>
    <row r="10" spans="2:10" ht="30.75">
      <c r="B10" s="12" t="s">
        <v>12</v>
      </c>
      <c r="C10" s="34">
        <v>860.8</v>
      </c>
      <c r="D10" s="13">
        <v>1904.3</v>
      </c>
      <c r="E10" s="14">
        <v>1480.8</v>
      </c>
      <c r="F10" s="13">
        <v>1757.3</v>
      </c>
      <c r="G10" s="13">
        <v>1182.06</v>
      </c>
      <c r="H10" s="13">
        <v>2299.4299999999998</v>
      </c>
      <c r="I10" s="13">
        <v>2003.43</v>
      </c>
      <c r="J10" s="41" t="s">
        <v>13</v>
      </c>
    </row>
    <row r="11" spans="2:10" ht="16.5" thickBot="1">
      <c r="B11" s="5" t="s">
        <v>11</v>
      </c>
      <c r="C11" s="30">
        <v>10466.5</v>
      </c>
      <c r="D11" s="6">
        <v>8940</v>
      </c>
      <c r="E11" s="7">
        <v>5710.2</v>
      </c>
      <c r="F11" s="27" t="s">
        <v>13</v>
      </c>
      <c r="G11" s="27" t="s">
        <v>13</v>
      </c>
      <c r="H11" s="27" t="s">
        <v>13</v>
      </c>
      <c r="I11" s="27" t="s">
        <v>13</v>
      </c>
      <c r="J11" s="28" t="s">
        <v>13</v>
      </c>
    </row>
    <row r="12" spans="2:10" ht="15.75">
      <c r="B12" s="15" t="s">
        <v>7</v>
      </c>
      <c r="C12" s="35">
        <f>C3+C6+C9+C10+C11</f>
        <v>25291.1</v>
      </c>
      <c r="D12" s="16">
        <f>D3+D6+D9+D10+D11-0.1</f>
        <v>32681.8</v>
      </c>
      <c r="E12" s="17">
        <f>E3+E6+E9+E10+E11-0.1</f>
        <v>37310.299999999996</v>
      </c>
      <c r="F12" s="16">
        <f>F3+F6+F9+F10+0.1</f>
        <v>49140.7</v>
      </c>
      <c r="G12" s="16">
        <f>G3+G6+G9+G10+0.01</f>
        <v>58269.549999999996</v>
      </c>
      <c r="H12" s="16">
        <f>H3+H6+H9+H10</f>
        <v>78145.819999999992</v>
      </c>
      <c r="I12" s="16">
        <f>I3+I6+I9+I10-0.01</f>
        <v>84393.86</v>
      </c>
      <c r="J12" s="17">
        <f>J3+J6+J9</f>
        <v>36874.439999999995</v>
      </c>
    </row>
    <row r="13" spans="2:10" ht="16.5" thickBot="1">
      <c r="B13" s="18" t="s">
        <v>8</v>
      </c>
      <c r="C13" s="36">
        <v>17963.2</v>
      </c>
      <c r="D13" s="19">
        <v>30703.9</v>
      </c>
      <c r="E13" s="20">
        <v>30402.3</v>
      </c>
      <c r="F13" s="19">
        <v>32122.1</v>
      </c>
      <c r="G13" s="19">
        <v>35448.6</v>
      </c>
      <c r="H13" s="19">
        <v>35828.1</v>
      </c>
      <c r="I13" s="19">
        <v>37100.07</v>
      </c>
      <c r="J13" s="20">
        <v>19488.78</v>
      </c>
    </row>
    <row r="14" spans="2:10" ht="15.75">
      <c r="B14" s="29" t="s">
        <v>15</v>
      </c>
      <c r="C14" s="37">
        <f t="shared" ref="C14:J14" si="1">C12-C13</f>
        <v>7327.8999999999978</v>
      </c>
      <c r="D14" s="38">
        <f t="shared" si="1"/>
        <v>1977.8999999999978</v>
      </c>
      <c r="E14" s="39">
        <f t="shared" si="1"/>
        <v>6907.9999999999964</v>
      </c>
      <c r="F14" s="37">
        <f t="shared" si="1"/>
        <v>17018.599999999999</v>
      </c>
      <c r="G14" s="38">
        <f t="shared" si="1"/>
        <v>22820.949999999997</v>
      </c>
      <c r="H14" s="38">
        <f t="shared" si="1"/>
        <v>42317.719999999994</v>
      </c>
      <c r="I14" s="38">
        <f t="shared" si="1"/>
        <v>47293.79</v>
      </c>
      <c r="J14" s="39">
        <f t="shared" si="1"/>
        <v>17385.659999999996</v>
      </c>
    </row>
    <row r="15" spans="2:10" ht="16.5" thickBot="1">
      <c r="B15" s="8" t="s">
        <v>14</v>
      </c>
      <c r="C15" s="42">
        <f>C14+D14+E14</f>
        <v>16213.799999999992</v>
      </c>
      <c r="D15" s="43"/>
      <c r="E15" s="44"/>
      <c r="F15" s="42">
        <f>F14+G14+H14+I14+J14</f>
        <v>146836.72</v>
      </c>
      <c r="G15" s="43"/>
      <c r="H15" s="43"/>
      <c r="I15" s="43"/>
      <c r="J15" s="44"/>
    </row>
    <row r="16" spans="2:10">
      <c r="B16" s="40" t="s">
        <v>16</v>
      </c>
    </row>
    <row r="18" spans="2:4" ht="15.75" thickBot="1">
      <c r="B18" t="s">
        <v>23</v>
      </c>
    </row>
    <row r="19" spans="2:4">
      <c r="B19" s="53" t="s">
        <v>17</v>
      </c>
      <c r="C19" s="46">
        <v>767.3</v>
      </c>
      <c r="D19" s="47" t="s">
        <v>21</v>
      </c>
    </row>
    <row r="20" spans="2:4">
      <c r="B20" s="54" t="s">
        <v>18</v>
      </c>
      <c r="C20" s="48">
        <v>280.60000000000002</v>
      </c>
      <c r="D20" s="49" t="s">
        <v>21</v>
      </c>
    </row>
    <row r="21" spans="2:4" ht="15.75" thickBot="1">
      <c r="B21" s="55" t="s">
        <v>19</v>
      </c>
      <c r="C21" s="51">
        <v>114.3</v>
      </c>
      <c r="D21" s="52" t="s">
        <v>22</v>
      </c>
    </row>
    <row r="22" spans="2:4">
      <c r="B22" t="s">
        <v>20</v>
      </c>
    </row>
    <row r="24" spans="2:4" ht="15.75" thickBot="1">
      <c r="B24" t="s">
        <v>26</v>
      </c>
    </row>
    <row r="25" spans="2:4">
      <c r="B25" s="53" t="s">
        <v>17</v>
      </c>
      <c r="C25" s="58">
        <v>1671456</v>
      </c>
      <c r="D25" s="47" t="s">
        <v>25</v>
      </c>
    </row>
    <row r="26" spans="2:4">
      <c r="B26" s="54" t="s">
        <v>18</v>
      </c>
      <c r="C26" s="57">
        <v>1036260</v>
      </c>
      <c r="D26" s="49" t="s">
        <v>25</v>
      </c>
    </row>
    <row r="27" spans="2:4" ht="15.75" thickBot="1">
      <c r="B27" s="55" t="s">
        <v>19</v>
      </c>
      <c r="C27" s="56">
        <v>988013</v>
      </c>
      <c r="D27" s="52" t="s">
        <v>25</v>
      </c>
    </row>
    <row r="28" spans="2:4">
      <c r="B28" s="60" t="s">
        <v>30</v>
      </c>
      <c r="C28" s="57"/>
      <c r="D28" s="59"/>
    </row>
    <row r="29" spans="2:4">
      <c r="B29" t="s">
        <v>24</v>
      </c>
    </row>
    <row r="31" spans="2:4" ht="15.75" thickBot="1">
      <c r="B31" t="s">
        <v>28</v>
      </c>
    </row>
    <row r="32" spans="2:4">
      <c r="B32" s="45" t="s">
        <v>17</v>
      </c>
      <c r="C32" s="58">
        <v>1692595</v>
      </c>
      <c r="D32" s="47" t="s">
        <v>25</v>
      </c>
    </row>
    <row r="33" spans="2:4" ht="15.75" thickBot="1">
      <c r="B33" s="50" t="s">
        <v>29</v>
      </c>
      <c r="C33" s="56">
        <v>1684759</v>
      </c>
      <c r="D33" s="52" t="s">
        <v>25</v>
      </c>
    </row>
    <row r="34" spans="2:4">
      <c r="B34" t="s">
        <v>27</v>
      </c>
    </row>
  </sheetData>
  <mergeCells count="2">
    <mergeCell ref="C15:E15"/>
    <mergeCell ref="F15:J15"/>
  </mergeCells>
  <pageMargins left="0.7" right="0.7" top="0.78740157499999996" bottom="0.78740157499999996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</dc:creator>
  <cp:lastModifiedBy>myl</cp:lastModifiedBy>
  <dcterms:created xsi:type="dcterms:W3CDTF">2011-12-12T11:05:02Z</dcterms:created>
  <dcterms:modified xsi:type="dcterms:W3CDTF">2011-12-12T15:12:26Z</dcterms:modified>
</cp:coreProperties>
</file>